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xr:revisionPtr revIDLastSave="0" documentId="13_ncr:1_{DD10B164-0CC2-4564-A770-78F8C8565F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lektrická trakce (ET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E44" i="1"/>
  <c r="F44" i="1" s="1"/>
  <c r="C44" i="1"/>
  <c r="G43" i="1"/>
  <c r="H43" i="1" s="1"/>
  <c r="E43" i="1"/>
  <c r="F43" i="1" s="1"/>
  <c r="C43" i="1"/>
  <c r="D43" i="1" s="1"/>
  <c r="G42" i="1"/>
  <c r="H42" i="1" s="1"/>
  <c r="E42" i="1"/>
  <c r="F42" i="1" s="1"/>
  <c r="C42" i="1"/>
  <c r="R36" i="1"/>
  <c r="S36" i="1" s="1"/>
  <c r="R34" i="1"/>
  <c r="S34" i="1" s="1"/>
  <c r="R32" i="1"/>
  <c r="S32" i="1" s="1"/>
  <c r="R30" i="1"/>
  <c r="S30" i="1" s="1"/>
  <c r="R28" i="1"/>
  <c r="S28" i="1" s="1"/>
  <c r="R27" i="1"/>
  <c r="S27" i="1" s="1"/>
  <c r="R25" i="1"/>
  <c r="S25" i="1" s="1"/>
  <c r="R23" i="1"/>
  <c r="S23" i="1" s="1"/>
  <c r="R21" i="1"/>
  <c r="S21" i="1" s="1"/>
  <c r="R20" i="1"/>
  <c r="S20" i="1" s="1"/>
  <c r="R18" i="1"/>
  <c r="S18" i="1" s="1"/>
  <c r="R16" i="1"/>
  <c r="S16" i="1" s="1"/>
  <c r="R14" i="1"/>
  <c r="S14" i="1" s="1"/>
  <c r="R11" i="1"/>
  <c r="S11" i="1" s="1"/>
  <c r="R8" i="1"/>
  <c r="S8" i="1" s="1"/>
  <c r="R9" i="1"/>
  <c r="S9" i="1" s="1"/>
  <c r="R7" i="1"/>
  <c r="S7" i="1" s="1"/>
  <c r="R4" i="1"/>
  <c r="S4" i="1" s="1"/>
  <c r="I43" i="1" l="1"/>
  <c r="G45" i="1"/>
  <c r="D42" i="1"/>
  <c r="D44" i="1"/>
  <c r="F45" i="1"/>
  <c r="H44" i="1"/>
  <c r="H45" i="1" s="1"/>
  <c r="E45" i="1"/>
  <c r="C45" i="1" l="1"/>
  <c r="I44" i="1"/>
  <c r="D45" i="1"/>
  <c r="I42" i="1"/>
  <c r="I45" i="1" l="1"/>
</calcChain>
</file>

<file path=xl/sharedStrings.xml><?xml version="1.0" encoding="utf-8"?>
<sst xmlns="http://schemas.openxmlformats.org/spreadsheetml/2006/main" count="50" uniqueCount="31">
  <si>
    <t>vozidlo</t>
  </si>
  <si>
    <t>od</t>
  </si>
  <si>
    <t>do</t>
  </si>
  <si>
    <t>doba provozu</t>
  </si>
  <si>
    <t>pondělí</t>
  </si>
  <si>
    <t>úterý - čtvrtek</t>
  </si>
  <si>
    <t>pátek</t>
  </si>
  <si>
    <t>sobota</t>
  </si>
  <si>
    <t>neděle</t>
  </si>
  <si>
    <t>vážený průměr/den</t>
  </si>
  <si>
    <t>vážený průměr/prac. den</t>
  </si>
  <si>
    <t>soboty</t>
  </si>
  <si>
    <t>neděle+svátky</t>
  </si>
  <si>
    <t>prac. dny</t>
  </si>
  <si>
    <t>Σ den</t>
  </si>
  <si>
    <t>Σ rok</t>
  </si>
  <si>
    <t>celkem</t>
  </si>
  <si>
    <t>roční provozní hodiny</t>
  </si>
  <si>
    <t>Pravidla pro výpočet:</t>
  </si>
  <si>
    <t xml:space="preserve"> - není uvažována ani přípravná, ani odstavná doba, ani technologické překryvy spojené se střídáním apod.</t>
  </si>
  <si>
    <t xml:space="preserve"> - počítá se pouze čas od odjezdu prvního spoje v oběhu po příjezd posledního spoje v oběhu</t>
  </si>
  <si>
    <t xml:space="preserve"> - v případech, kdy je v oběhy mezi spoji časová prodleva 3 hod a vyšší, pak se tato doba do provozních hodin nezapočítává</t>
  </si>
  <si>
    <t xml:space="preserve"> - výpočet uvažuje s modelovým rokem obsahujícím 250 pracovních dnů, 55 sobot a 60 nedělí a svátků</t>
  </si>
  <si>
    <t xml:space="preserve"> - obarvení čísel vozidel odpovídá barvám ve vzorových obězích</t>
  </si>
  <si>
    <t>(nezapočítává se celá doba prodlevy, nikoli pouze ta část, která je nad 3 hodiny; provozní hodiny některých vozidel jsou tak rozděleny do více řádků)</t>
  </si>
  <si>
    <t>EMU</t>
  </si>
  <si>
    <t>EMU-MF</t>
  </si>
  <si>
    <t>BEMU</t>
  </si>
  <si>
    <t>EMU MF</t>
  </si>
  <si>
    <t>Σ ET</t>
  </si>
  <si>
    <t>Pozn.: výpočet provozních hodin v BEMU nyní neuvažuje eventuální Sv jízdy v úsecích Velké Meziříčí - Křižanov a Ledeč n.S. - Světlá n.S. z důvodu případného nocování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</si>
</sst>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9" borderId="21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1" fillId="9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1" fillId="10" borderId="23" xfId="0" applyFont="1" applyFill="1" applyBorder="1" applyAlignment="1">
      <alignment horizontal="left"/>
    </xf>
    <xf numFmtId="0" fontId="0" fillId="10" borderId="24" xfId="0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" fillId="10" borderId="22" xfId="0" applyFont="1" applyFill="1" applyBorder="1" applyAlignment="1">
      <alignment horizontal="center"/>
    </xf>
    <xf numFmtId="0" fontId="3" fillId="10" borderId="14" xfId="0" applyFont="1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20" fontId="0" fillId="0" borderId="25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20" fontId="0" fillId="0" borderId="28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0" fontId="0" fillId="0" borderId="29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20" fontId="0" fillId="0" borderId="32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0" fontId="0" fillId="0" borderId="33" xfId="0" applyNumberForma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20" fontId="0" fillId="0" borderId="35" xfId="0" applyNumberFormat="1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33CCFF"/>
      <color rgb="FF990033"/>
      <color rgb="FFCC0000"/>
      <color rgb="FF9933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6"/>
  <sheetViews>
    <sheetView tabSelected="1" workbookViewId="0">
      <selection activeCell="J8" sqref="J8"/>
    </sheetView>
  </sheetViews>
  <sheetFormatPr defaultColWidth="8.85546875" defaultRowHeight="15" x14ac:dyDescent="0.25"/>
  <cols>
    <col min="1" max="2" width="8.85546875" style="1"/>
    <col min="3" max="17" width="11.7109375" style="1" customWidth="1"/>
    <col min="18" max="19" width="20.7109375" style="1" customWidth="1"/>
    <col min="20" max="16384" width="8.85546875" style="1"/>
  </cols>
  <sheetData>
    <row r="1" spans="1:19" x14ac:dyDescent="0.25">
      <c r="C1" s="65" t="s">
        <v>4</v>
      </c>
      <c r="D1" s="66"/>
      <c r="E1" s="67"/>
      <c r="F1" s="65" t="s">
        <v>5</v>
      </c>
      <c r="G1" s="66"/>
      <c r="H1" s="67"/>
      <c r="I1" s="65" t="s">
        <v>6</v>
      </c>
      <c r="J1" s="66"/>
      <c r="K1" s="67"/>
      <c r="L1" s="65" t="s">
        <v>7</v>
      </c>
      <c r="M1" s="66"/>
      <c r="N1" s="67"/>
      <c r="O1" s="65" t="s">
        <v>8</v>
      </c>
      <c r="P1" s="66"/>
      <c r="Q1" s="67"/>
    </row>
    <row r="2" spans="1:19" ht="15.75" thickBot="1" x14ac:dyDescent="0.3">
      <c r="B2" s="1" t="s">
        <v>0</v>
      </c>
      <c r="C2" s="12" t="s">
        <v>1</v>
      </c>
      <c r="D2" s="13" t="s">
        <v>2</v>
      </c>
      <c r="E2" s="14" t="s">
        <v>3</v>
      </c>
      <c r="F2" s="12" t="s">
        <v>1</v>
      </c>
      <c r="G2" s="13" t="s">
        <v>2</v>
      </c>
      <c r="H2" s="14" t="s">
        <v>3</v>
      </c>
      <c r="I2" s="12" t="s">
        <v>1</v>
      </c>
      <c r="J2" s="13" t="s">
        <v>2</v>
      </c>
      <c r="K2" s="14" t="s">
        <v>3</v>
      </c>
      <c r="L2" s="12" t="s">
        <v>1</v>
      </c>
      <c r="M2" s="13" t="s">
        <v>2</v>
      </c>
      <c r="N2" s="14" t="s">
        <v>3</v>
      </c>
      <c r="O2" s="12" t="s">
        <v>1</v>
      </c>
      <c r="P2" s="13" t="s">
        <v>2</v>
      </c>
      <c r="Q2" s="14" t="s">
        <v>3</v>
      </c>
      <c r="R2" s="16" t="s">
        <v>10</v>
      </c>
      <c r="S2" s="28" t="s">
        <v>9</v>
      </c>
    </row>
    <row r="3" spans="1:19" x14ac:dyDescent="0.25">
      <c r="A3" s="46" t="s">
        <v>25</v>
      </c>
      <c r="B3" s="6">
        <v>1</v>
      </c>
      <c r="C3" s="47">
        <v>0.16805555555555557</v>
      </c>
      <c r="D3" s="61">
        <v>0.34652777777777777</v>
      </c>
      <c r="E3" s="48"/>
      <c r="F3" s="49">
        <v>0.16805555555555557</v>
      </c>
      <c r="G3" s="61">
        <v>0.34652777777777777</v>
      </c>
      <c r="H3" s="48"/>
      <c r="I3" s="49">
        <v>0.16805555555555557</v>
      </c>
      <c r="J3" s="61">
        <v>0.34652777777777777</v>
      </c>
      <c r="K3" s="48"/>
      <c r="L3" s="49"/>
      <c r="M3" s="61"/>
      <c r="N3" s="48"/>
      <c r="O3" s="49">
        <v>0.25208333333333333</v>
      </c>
      <c r="P3" s="61">
        <v>0.31319444444444444</v>
      </c>
      <c r="Q3" s="48"/>
      <c r="R3" s="50"/>
      <c r="S3" s="55"/>
    </row>
    <row r="4" spans="1:19" x14ac:dyDescent="0.25">
      <c r="B4" s="6">
        <v>1</v>
      </c>
      <c r="C4" s="51">
        <v>0.56805555555555554</v>
      </c>
      <c r="D4" s="63">
        <v>0.98611111111111116</v>
      </c>
      <c r="E4" s="52">
        <v>14.32</v>
      </c>
      <c r="F4" s="53">
        <v>0.56805555555555554</v>
      </c>
      <c r="G4" s="63">
        <v>0.98611111111111116</v>
      </c>
      <c r="H4" s="52">
        <v>14.32</v>
      </c>
      <c r="I4" s="53">
        <v>0.56805555555555554</v>
      </c>
      <c r="J4" s="63">
        <v>3.888888888888889E-2</v>
      </c>
      <c r="K4" s="52">
        <v>15.58</v>
      </c>
      <c r="L4" s="53">
        <v>0.25208333333333333</v>
      </c>
      <c r="M4" s="63">
        <v>3.888888888888889E-2</v>
      </c>
      <c r="N4" s="52">
        <v>18.88</v>
      </c>
      <c r="O4" s="53">
        <v>0.93611111111111112</v>
      </c>
      <c r="P4" s="63">
        <v>0.97013888888888888</v>
      </c>
      <c r="Q4" s="52">
        <v>2.2799999999999998</v>
      </c>
      <c r="R4" s="54">
        <f>((E4+(3*H4)+K4))/5</f>
        <v>14.571999999999999</v>
      </c>
      <c r="S4" s="30">
        <f>((5*R4)+N4+Q4)/7</f>
        <v>13.431428571428571</v>
      </c>
    </row>
    <row r="5" spans="1:19" x14ac:dyDescent="0.25">
      <c r="B5" s="5">
        <v>2</v>
      </c>
      <c r="C5" s="47"/>
      <c r="D5" s="61"/>
      <c r="E5" s="48"/>
      <c r="F5" s="49"/>
      <c r="G5" s="61"/>
      <c r="H5" s="48"/>
      <c r="I5" s="49"/>
      <c r="J5" s="61"/>
      <c r="K5" s="48"/>
      <c r="L5" s="49">
        <v>0.1763888888888889</v>
      </c>
      <c r="M5" s="61">
        <v>0.25972222222222224</v>
      </c>
      <c r="N5" s="48"/>
      <c r="O5" s="49"/>
      <c r="P5" s="61"/>
      <c r="Q5" s="48"/>
      <c r="R5" s="50"/>
      <c r="S5" s="55"/>
    </row>
    <row r="6" spans="1:19" x14ac:dyDescent="0.25">
      <c r="B6" s="5">
        <v>2</v>
      </c>
      <c r="C6" s="56"/>
      <c r="D6" s="62"/>
      <c r="E6" s="44"/>
      <c r="F6" s="43"/>
      <c r="G6" s="62"/>
      <c r="H6" s="44"/>
      <c r="I6" s="43"/>
      <c r="J6" s="62"/>
      <c r="K6" s="44"/>
      <c r="L6" s="43">
        <v>0.55208333333333337</v>
      </c>
      <c r="M6" s="62">
        <v>0.77500000000000002</v>
      </c>
      <c r="N6" s="44"/>
      <c r="O6" s="43"/>
      <c r="P6" s="62"/>
      <c r="Q6" s="44"/>
      <c r="R6" s="45"/>
      <c r="S6" s="57"/>
    </row>
    <row r="7" spans="1:19" x14ac:dyDescent="0.25">
      <c r="B7" s="5">
        <v>2</v>
      </c>
      <c r="C7" s="51">
        <v>0.1701388888888889</v>
      </c>
      <c r="D7" s="63">
        <v>0.88749999999999996</v>
      </c>
      <c r="E7" s="52">
        <v>17.22</v>
      </c>
      <c r="F7" s="53">
        <v>0.1701388888888889</v>
      </c>
      <c r="G7" s="63">
        <v>0.88749999999999996</v>
      </c>
      <c r="H7" s="52">
        <v>17.22</v>
      </c>
      <c r="I7" s="53">
        <v>0.1701388888888889</v>
      </c>
      <c r="J7" s="63">
        <v>0.93055555555555558</v>
      </c>
      <c r="K7" s="52">
        <v>18.25</v>
      </c>
      <c r="L7" s="53">
        <v>0.92083333333333328</v>
      </c>
      <c r="M7" s="63">
        <v>0.97638888888888886</v>
      </c>
      <c r="N7" s="52">
        <v>8.68</v>
      </c>
      <c r="O7" s="53">
        <v>0.21875</v>
      </c>
      <c r="P7" s="63">
        <v>0.97638888888888886</v>
      </c>
      <c r="Q7" s="52">
        <v>18.18</v>
      </c>
      <c r="R7" s="54">
        <f>((E7+(3*H7)+K7))/5</f>
        <v>17.425999999999998</v>
      </c>
      <c r="S7" s="30">
        <f>((5*R7)+N7+Q7)/7</f>
        <v>16.284285714285716</v>
      </c>
    </row>
    <row r="8" spans="1:19" x14ac:dyDescent="0.25">
      <c r="B8" s="4">
        <v>3</v>
      </c>
      <c r="C8" s="58">
        <v>0.18263888888888888</v>
      </c>
      <c r="D8" s="64">
        <v>0.85833333333333328</v>
      </c>
      <c r="E8" s="59">
        <v>16.22</v>
      </c>
      <c r="F8" s="60">
        <v>0.18263888888888888</v>
      </c>
      <c r="G8" s="64">
        <v>0.85833333333333328</v>
      </c>
      <c r="H8" s="59">
        <v>16.22</v>
      </c>
      <c r="I8" s="60">
        <v>0.18263888888888888</v>
      </c>
      <c r="J8" s="64">
        <v>0.85833333333333328</v>
      </c>
      <c r="K8" s="59">
        <v>16.22</v>
      </c>
      <c r="L8" s="60">
        <v>0.20277777777777778</v>
      </c>
      <c r="M8" s="64">
        <v>0.85833333333333328</v>
      </c>
      <c r="N8" s="59">
        <v>15.73</v>
      </c>
      <c r="O8" s="60">
        <v>0.16944444444444445</v>
      </c>
      <c r="P8" s="64">
        <v>0.88749999999999996</v>
      </c>
      <c r="Q8" s="59">
        <v>17.23</v>
      </c>
      <c r="R8" s="25">
        <f>((E8+(3*H8)+K8))/5</f>
        <v>16.22</v>
      </c>
      <c r="S8" s="30">
        <f>((5*R8)+N8+Q8)/7</f>
        <v>16.294285714285714</v>
      </c>
    </row>
    <row r="9" spans="1:19" x14ac:dyDescent="0.25">
      <c r="B9" s="8">
        <v>4</v>
      </c>
      <c r="C9" s="58">
        <v>0.16319444444444445</v>
      </c>
      <c r="D9" s="64">
        <v>0.9604166666666667</v>
      </c>
      <c r="E9" s="59">
        <v>19.13</v>
      </c>
      <c r="F9" s="60">
        <v>0.16319444444444445</v>
      </c>
      <c r="G9" s="64">
        <v>0.9604166666666667</v>
      </c>
      <c r="H9" s="59">
        <v>19.13</v>
      </c>
      <c r="I9" s="60">
        <v>0.16319444444444445</v>
      </c>
      <c r="J9" s="64">
        <v>0.97638888888888886</v>
      </c>
      <c r="K9" s="59">
        <v>19.52</v>
      </c>
      <c r="L9" s="60">
        <v>0.21875</v>
      </c>
      <c r="M9" s="64">
        <v>0.27500000000000002</v>
      </c>
      <c r="N9" s="59">
        <v>1.35</v>
      </c>
      <c r="O9" s="60">
        <v>0.55625000000000002</v>
      </c>
      <c r="P9" s="64">
        <v>0.98611111111111116</v>
      </c>
      <c r="Q9" s="59">
        <v>10.32</v>
      </c>
      <c r="R9" s="27">
        <f>((E9+(3*H9)+K9))/5</f>
        <v>19.207999999999998</v>
      </c>
      <c r="S9" s="55">
        <f>((5*R9)+N9+Q9)/7</f>
        <v>15.387142857142853</v>
      </c>
    </row>
    <row r="10" spans="1:19" x14ac:dyDescent="0.25">
      <c r="B10" s="2">
        <v>5</v>
      </c>
      <c r="C10" s="47"/>
      <c r="D10" s="61"/>
      <c r="E10" s="48"/>
      <c r="F10" s="49"/>
      <c r="G10" s="61"/>
      <c r="H10" s="48"/>
      <c r="I10" s="49"/>
      <c r="J10" s="61"/>
      <c r="K10" s="48"/>
      <c r="L10" s="49">
        <v>0.19236111111111112</v>
      </c>
      <c r="M10" s="61">
        <v>0.3840277777777778</v>
      </c>
      <c r="N10" s="48"/>
      <c r="O10" s="49">
        <v>0.22152777777777777</v>
      </c>
      <c r="P10" s="61">
        <v>0.3840277777777778</v>
      </c>
      <c r="Q10" s="48"/>
      <c r="R10" s="27"/>
      <c r="S10" s="55"/>
    </row>
    <row r="11" spans="1:19" x14ac:dyDescent="0.25">
      <c r="B11" s="2">
        <v>5</v>
      </c>
      <c r="C11" s="51">
        <v>0.17708333333333334</v>
      </c>
      <c r="D11" s="63">
        <v>0.97013888888888888</v>
      </c>
      <c r="E11" s="52">
        <v>19.03</v>
      </c>
      <c r="F11" s="53">
        <v>0.19236111111111112</v>
      </c>
      <c r="G11" s="63">
        <v>0.97013888888888888</v>
      </c>
      <c r="H11" s="52">
        <v>18.670000000000002</v>
      </c>
      <c r="I11" s="53">
        <v>0.19236111111111112</v>
      </c>
      <c r="J11" s="63">
        <v>0.99861111111111112</v>
      </c>
      <c r="K11" s="52">
        <v>19.350000000000001</v>
      </c>
      <c r="L11" s="53">
        <v>0.93611111111111112</v>
      </c>
      <c r="M11" s="63">
        <v>0.97013888888888888</v>
      </c>
      <c r="N11" s="52">
        <v>5.42</v>
      </c>
      <c r="O11" s="53">
        <v>0.65555555555555556</v>
      </c>
      <c r="P11" s="63">
        <v>0.77500000000000002</v>
      </c>
      <c r="Q11" s="52">
        <v>6.77</v>
      </c>
      <c r="R11" s="26">
        <f>((E11+(3*H11)+K11))/5</f>
        <v>18.878000000000004</v>
      </c>
      <c r="S11" s="30">
        <f>((5*R11)+N11+Q11)/7</f>
        <v>15.225714285714288</v>
      </c>
    </row>
    <row r="12" spans="1:19" x14ac:dyDescent="0.25">
      <c r="B12" s="9"/>
      <c r="C12" s="21"/>
      <c r="D12" s="9"/>
      <c r="E12" s="22"/>
      <c r="F12" s="21"/>
      <c r="G12" s="9"/>
      <c r="H12" s="22"/>
      <c r="I12" s="21"/>
      <c r="J12" s="9"/>
      <c r="K12" s="22"/>
      <c r="L12" s="21"/>
      <c r="M12" s="9"/>
      <c r="N12" s="22"/>
      <c r="O12" s="21"/>
      <c r="P12" s="9"/>
      <c r="Q12" s="22"/>
      <c r="R12" s="9"/>
      <c r="S12" s="31"/>
    </row>
    <row r="13" spans="1:19" x14ac:dyDescent="0.25">
      <c r="A13" s="46" t="s">
        <v>26</v>
      </c>
      <c r="B13" s="2">
        <v>1</v>
      </c>
      <c r="C13" s="47">
        <v>0.17222222222222222</v>
      </c>
      <c r="D13" s="61">
        <v>0.78333333333333333</v>
      </c>
      <c r="E13" s="48"/>
      <c r="F13" s="49">
        <v>0.17222222222222222</v>
      </c>
      <c r="G13" s="61">
        <v>0.78333333333333333</v>
      </c>
      <c r="H13" s="48"/>
      <c r="I13" s="49">
        <v>0.17222222222222222</v>
      </c>
      <c r="J13" s="61">
        <v>0.78333333333333333</v>
      </c>
      <c r="K13" s="48"/>
      <c r="L13" s="49"/>
      <c r="M13" s="61"/>
      <c r="N13" s="48"/>
      <c r="O13" s="49"/>
      <c r="P13" s="61"/>
      <c r="Q13" s="48"/>
      <c r="R13" s="50"/>
      <c r="S13" s="55"/>
    </row>
    <row r="14" spans="1:19" x14ac:dyDescent="0.25">
      <c r="B14" s="2">
        <v>1</v>
      </c>
      <c r="C14" s="51">
        <v>0.93125000000000002</v>
      </c>
      <c r="D14" s="63">
        <v>0.9506944444444444</v>
      </c>
      <c r="E14" s="52">
        <v>15.13</v>
      </c>
      <c r="F14" s="53">
        <v>0.93125000000000002</v>
      </c>
      <c r="G14" s="63">
        <v>0.9506944444444444</v>
      </c>
      <c r="H14" s="52">
        <v>15.13</v>
      </c>
      <c r="I14" s="53">
        <v>0.93125000000000002</v>
      </c>
      <c r="J14" s="63">
        <v>0.9506944444444444</v>
      </c>
      <c r="K14" s="52">
        <v>15.13</v>
      </c>
      <c r="L14" s="53">
        <v>0.24513888888888888</v>
      </c>
      <c r="M14" s="63">
        <v>0.92152777777777772</v>
      </c>
      <c r="N14" s="52">
        <v>16.23</v>
      </c>
      <c r="O14" s="53">
        <v>0.24513888888888888</v>
      </c>
      <c r="P14" s="63">
        <v>0.92152777777777772</v>
      </c>
      <c r="Q14" s="52">
        <v>16.23</v>
      </c>
      <c r="R14" s="54">
        <f>((E14+(3*H14)+K14))/5</f>
        <v>15.13</v>
      </c>
      <c r="S14" s="30">
        <f>((5*R14)+N14+Q14)/7</f>
        <v>15.444285714285716</v>
      </c>
    </row>
    <row r="15" spans="1:19" x14ac:dyDescent="0.25">
      <c r="B15" s="5">
        <v>2</v>
      </c>
      <c r="C15" s="47">
        <v>0.20347222222222222</v>
      </c>
      <c r="D15" s="61">
        <v>0.77222222222222225</v>
      </c>
      <c r="E15" s="48"/>
      <c r="F15" s="49">
        <v>0.20347222222222222</v>
      </c>
      <c r="G15" s="61">
        <v>0.77222222222222225</v>
      </c>
      <c r="H15" s="48"/>
      <c r="I15" s="49">
        <v>0.20347222222222222</v>
      </c>
      <c r="J15" s="61">
        <v>0.77222222222222225</v>
      </c>
      <c r="K15" s="48"/>
      <c r="L15" s="49">
        <v>0.31805555555555554</v>
      </c>
      <c r="M15" s="61">
        <v>0.45277777777777778</v>
      </c>
      <c r="N15" s="48"/>
      <c r="O15" s="49">
        <v>0.20555555555555555</v>
      </c>
      <c r="P15" s="61">
        <v>0.22708333333333333</v>
      </c>
      <c r="Q15" s="48"/>
      <c r="R15" s="50"/>
      <c r="S15" s="55"/>
    </row>
    <row r="16" spans="1:19" x14ac:dyDescent="0.25">
      <c r="B16" s="5">
        <v>2</v>
      </c>
      <c r="C16" s="51">
        <v>0.91111111111111109</v>
      </c>
      <c r="D16" s="63">
        <v>0.9770833333333333</v>
      </c>
      <c r="E16" s="52">
        <v>15.23</v>
      </c>
      <c r="F16" s="53">
        <v>0.91111111111111109</v>
      </c>
      <c r="G16" s="63">
        <v>0.9770833333333333</v>
      </c>
      <c r="H16" s="52">
        <v>15.23</v>
      </c>
      <c r="I16" s="53">
        <v>0.91111111111111109</v>
      </c>
      <c r="J16" s="63">
        <v>0.9770833333333333</v>
      </c>
      <c r="K16" s="52">
        <v>15.23</v>
      </c>
      <c r="L16" s="53">
        <v>0.71388888888888891</v>
      </c>
      <c r="M16" s="63">
        <v>0.87291666666666667</v>
      </c>
      <c r="N16" s="52">
        <v>7.05</v>
      </c>
      <c r="O16" s="53">
        <v>0.43819444444444444</v>
      </c>
      <c r="P16" s="63">
        <v>0.9555555555555556</v>
      </c>
      <c r="Q16" s="52">
        <v>12.93</v>
      </c>
      <c r="R16" s="54">
        <f>((E16+(3*H16)+K16))/5</f>
        <v>15.23</v>
      </c>
      <c r="S16" s="30">
        <f>((5*R16)+N16+Q16)/7</f>
        <v>13.732857142857142</v>
      </c>
    </row>
    <row r="17" spans="1:19" x14ac:dyDescent="0.25">
      <c r="B17" s="4">
        <v>3</v>
      </c>
      <c r="C17" s="47"/>
      <c r="D17" s="61"/>
      <c r="E17" s="48"/>
      <c r="F17" s="49"/>
      <c r="G17" s="61"/>
      <c r="H17" s="48"/>
      <c r="I17" s="49"/>
      <c r="J17" s="61"/>
      <c r="K17" s="48"/>
      <c r="L17" s="49"/>
      <c r="M17" s="61"/>
      <c r="N17" s="48"/>
      <c r="O17" s="49">
        <v>0.31805555555555554</v>
      </c>
      <c r="P17" s="61">
        <v>0.45277777777777778</v>
      </c>
      <c r="Q17" s="48"/>
      <c r="R17" s="50"/>
      <c r="S17" s="55"/>
    </row>
    <row r="18" spans="1:19" x14ac:dyDescent="0.25">
      <c r="B18" s="4">
        <v>3</v>
      </c>
      <c r="C18" s="51">
        <v>0.19166666666666668</v>
      </c>
      <c r="D18" s="63">
        <v>0.83819444444444446</v>
      </c>
      <c r="E18" s="52">
        <v>15.52</v>
      </c>
      <c r="F18" s="53">
        <v>0.19166666666666668</v>
      </c>
      <c r="G18" s="63">
        <v>0.83819444444444446</v>
      </c>
      <c r="H18" s="52">
        <v>15.52</v>
      </c>
      <c r="I18" s="53">
        <v>0.19166666666666668</v>
      </c>
      <c r="J18" s="63">
        <v>0.83819444444444446</v>
      </c>
      <c r="K18" s="52">
        <v>15.52</v>
      </c>
      <c r="L18" s="53">
        <v>0.29930555555555555</v>
      </c>
      <c r="M18" s="63">
        <v>0.7631944444444444</v>
      </c>
      <c r="N18" s="52">
        <v>11.13</v>
      </c>
      <c r="O18" s="53">
        <v>0.71388888888888891</v>
      </c>
      <c r="P18" s="63">
        <v>0.87291666666666667</v>
      </c>
      <c r="Q18" s="52">
        <v>7.05</v>
      </c>
      <c r="R18" s="54">
        <f>((E18+(3*H18)+K18))/5</f>
        <v>15.52</v>
      </c>
      <c r="S18" s="30">
        <f>((5*R18)+N18+Q18)/7</f>
        <v>13.682857142857141</v>
      </c>
    </row>
    <row r="19" spans="1:19" x14ac:dyDescent="0.25">
      <c r="B19" s="7">
        <v>4</v>
      </c>
      <c r="C19" s="47"/>
      <c r="D19" s="61"/>
      <c r="E19" s="48"/>
      <c r="F19" s="49"/>
      <c r="G19" s="61"/>
      <c r="H19" s="48"/>
      <c r="I19" s="49"/>
      <c r="J19" s="61"/>
      <c r="K19" s="48"/>
      <c r="L19" s="49">
        <v>0.19166666666666668</v>
      </c>
      <c r="M19" s="61">
        <v>0.42986111111111114</v>
      </c>
      <c r="N19" s="48"/>
      <c r="O19" s="49">
        <v>0.19166666666666668</v>
      </c>
      <c r="P19" s="61">
        <v>0.42986111111111114</v>
      </c>
      <c r="Q19" s="48"/>
      <c r="R19" s="50"/>
      <c r="S19" s="55"/>
    </row>
    <row r="20" spans="1:19" x14ac:dyDescent="0.25">
      <c r="B20" s="7">
        <v>4</v>
      </c>
      <c r="C20" s="51">
        <v>0.24513888888888888</v>
      </c>
      <c r="D20" s="63">
        <v>0.94236111111111109</v>
      </c>
      <c r="E20" s="52">
        <v>16.73</v>
      </c>
      <c r="F20" s="53">
        <v>0.24513888888888888</v>
      </c>
      <c r="G20" s="63">
        <v>0.94236111111111109</v>
      </c>
      <c r="H20" s="52">
        <v>16.73</v>
      </c>
      <c r="I20" s="53">
        <v>0.24513888888888888</v>
      </c>
      <c r="J20" s="63">
        <v>0.94236111111111109</v>
      </c>
      <c r="K20" s="52">
        <v>16.73</v>
      </c>
      <c r="L20" s="53">
        <v>0.73472222222222228</v>
      </c>
      <c r="M20" s="63">
        <v>0.9770833333333333</v>
      </c>
      <c r="N20" s="52">
        <v>11.53</v>
      </c>
      <c r="O20" s="53">
        <v>0.73472222222222228</v>
      </c>
      <c r="P20" s="63">
        <v>0.9770833333333333</v>
      </c>
      <c r="Q20" s="52">
        <v>11.53</v>
      </c>
      <c r="R20" s="54">
        <f>((E20+(3*H20)+K20))/5</f>
        <v>16.73</v>
      </c>
      <c r="S20" s="30">
        <f>((5*R20)+N20+Q20)/7</f>
        <v>15.244285714285715</v>
      </c>
    </row>
    <row r="21" spans="1:19" x14ac:dyDescent="0.25">
      <c r="B21" s="8">
        <v>5</v>
      </c>
      <c r="C21" s="58">
        <v>0.20624999999999999</v>
      </c>
      <c r="D21" s="64">
        <v>0.9555555555555556</v>
      </c>
      <c r="E21" s="59">
        <v>17.98</v>
      </c>
      <c r="F21" s="60">
        <v>0.20624999999999999</v>
      </c>
      <c r="G21" s="64">
        <v>0.9555555555555556</v>
      </c>
      <c r="H21" s="59">
        <v>17.98</v>
      </c>
      <c r="I21" s="60">
        <v>0.20624999999999999</v>
      </c>
      <c r="J21" s="64">
        <v>0.9555555555555556</v>
      </c>
      <c r="K21" s="59">
        <v>17.98</v>
      </c>
      <c r="L21" s="60">
        <v>0.21041666666666667</v>
      </c>
      <c r="M21" s="64">
        <v>0.86736111111111114</v>
      </c>
      <c r="N21" s="59">
        <v>15.77</v>
      </c>
      <c r="O21" s="60">
        <v>0.29930555555555555</v>
      </c>
      <c r="P21" s="64">
        <v>0.7631944444444444</v>
      </c>
      <c r="Q21" s="59">
        <v>11.13</v>
      </c>
      <c r="R21" s="25">
        <f>((E21+(3*H21)+K21))/5</f>
        <v>17.98</v>
      </c>
      <c r="S21" s="29">
        <f>((5*R21)+N21+Q21)/7</f>
        <v>16.685714285714287</v>
      </c>
    </row>
    <row r="22" spans="1:19" x14ac:dyDescent="0.25">
      <c r="B22" s="3">
        <v>6</v>
      </c>
      <c r="C22" s="47"/>
      <c r="D22" s="61"/>
      <c r="E22" s="48"/>
      <c r="F22" s="49"/>
      <c r="G22" s="61"/>
      <c r="H22" s="48"/>
      <c r="I22" s="49"/>
      <c r="J22" s="61"/>
      <c r="K22" s="48"/>
      <c r="L22" s="49">
        <v>0.20555555555555555</v>
      </c>
      <c r="M22" s="61">
        <v>0.22708333333333333</v>
      </c>
      <c r="N22" s="48"/>
      <c r="O22" s="49"/>
      <c r="P22" s="61"/>
      <c r="Q22" s="48"/>
      <c r="R22" s="50"/>
      <c r="S22" s="55"/>
    </row>
    <row r="23" spans="1:19" x14ac:dyDescent="0.25">
      <c r="B23" s="3">
        <v>6</v>
      </c>
      <c r="C23" s="51">
        <v>0.25208333333333333</v>
      </c>
      <c r="D23" s="63">
        <v>0.87291666666666667</v>
      </c>
      <c r="E23" s="52">
        <v>14.9</v>
      </c>
      <c r="F23" s="53">
        <v>0.25208333333333333</v>
      </c>
      <c r="G23" s="63">
        <v>0.87291666666666667</v>
      </c>
      <c r="H23" s="52">
        <v>14.9</v>
      </c>
      <c r="I23" s="53">
        <v>0.25208333333333333</v>
      </c>
      <c r="J23" s="63">
        <v>0.87291666666666667</v>
      </c>
      <c r="K23" s="52">
        <v>14.9</v>
      </c>
      <c r="L23" s="53">
        <v>0.43819444444444444</v>
      </c>
      <c r="M23" s="63">
        <v>0.9555555555555556</v>
      </c>
      <c r="N23" s="52">
        <v>12.93</v>
      </c>
      <c r="O23" s="53">
        <v>0.21041666666666667</v>
      </c>
      <c r="P23" s="63">
        <v>0.86736111111111114</v>
      </c>
      <c r="Q23" s="52">
        <v>15.77</v>
      </c>
      <c r="R23" s="54">
        <f>((E23+(3*H23)+K23))/5</f>
        <v>14.9</v>
      </c>
      <c r="S23" s="30">
        <f>((5*R23)+N23+Q23)/7</f>
        <v>14.742857142857144</v>
      </c>
    </row>
    <row r="24" spans="1:19" x14ac:dyDescent="0.25">
      <c r="B24" s="9"/>
      <c r="C24" s="21"/>
      <c r="D24" s="9"/>
      <c r="E24" s="22"/>
      <c r="F24" s="21"/>
      <c r="G24" s="9"/>
      <c r="H24" s="22"/>
      <c r="I24" s="21"/>
      <c r="J24" s="9"/>
      <c r="K24" s="22"/>
      <c r="L24" s="21"/>
      <c r="M24" s="9"/>
      <c r="N24" s="22"/>
      <c r="O24" s="21"/>
      <c r="P24" s="9"/>
      <c r="Q24" s="22"/>
      <c r="R24" s="9"/>
      <c r="S24" s="31"/>
    </row>
    <row r="25" spans="1:19" x14ac:dyDescent="0.25">
      <c r="A25" s="46" t="s">
        <v>27</v>
      </c>
      <c r="B25" s="5">
        <v>1</v>
      </c>
      <c r="C25" s="58">
        <v>0.20416666666666666</v>
      </c>
      <c r="D25" s="64">
        <v>0.97222222222222221</v>
      </c>
      <c r="E25" s="59">
        <v>18.43</v>
      </c>
      <c r="F25" s="60">
        <v>0.20416666666666666</v>
      </c>
      <c r="G25" s="64">
        <v>0.97222222222222221</v>
      </c>
      <c r="H25" s="59">
        <v>18.43</v>
      </c>
      <c r="I25" s="60">
        <v>0.20416666666666666</v>
      </c>
      <c r="J25" s="64">
        <v>0.97222222222222221</v>
      </c>
      <c r="K25" s="59">
        <v>18.43</v>
      </c>
      <c r="L25" s="60">
        <v>0.19444444444444445</v>
      </c>
      <c r="M25" s="64">
        <v>0.8520833333333333</v>
      </c>
      <c r="N25" s="59">
        <v>15.78</v>
      </c>
      <c r="O25" s="60">
        <v>0</v>
      </c>
      <c r="P25" s="64">
        <v>0</v>
      </c>
      <c r="Q25" s="59">
        <v>0</v>
      </c>
      <c r="R25" s="25">
        <f>((E25+(3*H25)+K25))/5</f>
        <v>18.43</v>
      </c>
      <c r="S25" s="29">
        <f>((5*R25)+N25+Q25)/7</f>
        <v>15.418571428571429</v>
      </c>
    </row>
    <row r="26" spans="1:19" x14ac:dyDescent="0.25">
      <c r="B26" s="6">
        <v>2</v>
      </c>
      <c r="C26" s="47">
        <v>0.19444444444444445</v>
      </c>
      <c r="D26" s="61">
        <v>0.35208333333333336</v>
      </c>
      <c r="E26" s="48"/>
      <c r="F26" s="49">
        <v>0.19444444444444445</v>
      </c>
      <c r="G26" s="61">
        <v>0.35208333333333336</v>
      </c>
      <c r="H26" s="48"/>
      <c r="I26" s="49">
        <v>0.19444444444444445</v>
      </c>
      <c r="J26" s="61">
        <v>0.35208333333333336</v>
      </c>
      <c r="K26" s="48"/>
      <c r="L26" s="49"/>
      <c r="M26" s="61"/>
      <c r="N26" s="48"/>
      <c r="O26" s="49"/>
      <c r="P26" s="61"/>
      <c r="Q26" s="48"/>
      <c r="R26" s="50"/>
      <c r="S26" s="55"/>
    </row>
    <row r="27" spans="1:19" x14ac:dyDescent="0.25">
      <c r="B27" s="6">
        <v>2</v>
      </c>
      <c r="C27" s="51">
        <v>0.56666666666666665</v>
      </c>
      <c r="D27" s="63">
        <v>0.90208333333333335</v>
      </c>
      <c r="E27" s="52">
        <v>11.83</v>
      </c>
      <c r="F27" s="53">
        <v>0.56666666666666665</v>
      </c>
      <c r="G27" s="63">
        <v>0.90208333333333335</v>
      </c>
      <c r="H27" s="52">
        <v>11.83</v>
      </c>
      <c r="I27" s="53">
        <v>0.56666666666666665</v>
      </c>
      <c r="J27" s="63">
        <v>0.90208333333333335</v>
      </c>
      <c r="K27" s="52">
        <v>11.83</v>
      </c>
      <c r="L27" s="53">
        <v>0.19444444444444445</v>
      </c>
      <c r="M27" s="63">
        <v>0.85972222222222228</v>
      </c>
      <c r="N27" s="52">
        <v>15.97</v>
      </c>
      <c r="O27" s="53">
        <v>0.2361111111111111</v>
      </c>
      <c r="P27" s="63">
        <v>0.85972222222222228</v>
      </c>
      <c r="Q27" s="52">
        <v>14.97</v>
      </c>
      <c r="R27" s="54">
        <f>((E27+(3*H27)+K27))/5</f>
        <v>11.83</v>
      </c>
      <c r="S27" s="30">
        <f>((5*R27)+N27+Q27)/7</f>
        <v>12.870000000000001</v>
      </c>
    </row>
    <row r="28" spans="1:19" x14ac:dyDescent="0.25">
      <c r="B28" s="4">
        <v>3</v>
      </c>
      <c r="C28" s="58">
        <v>0.19444444444444445</v>
      </c>
      <c r="D28" s="64">
        <v>0.91180555555555554</v>
      </c>
      <c r="E28" s="59">
        <v>17.22</v>
      </c>
      <c r="F28" s="60">
        <v>0.19444444444444445</v>
      </c>
      <c r="G28" s="64">
        <v>0.91180555555555554</v>
      </c>
      <c r="H28" s="59">
        <v>17.22</v>
      </c>
      <c r="I28" s="60">
        <v>0.19444444444444445</v>
      </c>
      <c r="J28" s="64">
        <v>0.91180555555555554</v>
      </c>
      <c r="K28" s="59">
        <v>17.22</v>
      </c>
      <c r="L28" s="60">
        <v>0</v>
      </c>
      <c r="M28" s="64">
        <v>0</v>
      </c>
      <c r="N28" s="59">
        <v>0</v>
      </c>
      <c r="O28" s="60">
        <v>0.24583333333333332</v>
      </c>
      <c r="P28" s="64">
        <v>0.97222222222222221</v>
      </c>
      <c r="Q28" s="59">
        <v>17.43</v>
      </c>
      <c r="R28" s="25">
        <f>((E28+(3*H28)+K28))/5</f>
        <v>17.22</v>
      </c>
      <c r="S28" s="29">
        <f>((5*R28)+N28+Q28)/7</f>
        <v>14.790000000000001</v>
      </c>
    </row>
    <row r="29" spans="1:19" x14ac:dyDescent="0.25">
      <c r="B29" s="2">
        <v>4</v>
      </c>
      <c r="C29" s="47">
        <v>3.472222222222222E-3</v>
      </c>
      <c r="D29" s="61">
        <v>3.7499999999999999E-2</v>
      </c>
      <c r="E29" s="48"/>
      <c r="F29" s="49">
        <v>3.472222222222222E-3</v>
      </c>
      <c r="G29" s="61">
        <v>3.7499999999999999E-2</v>
      </c>
      <c r="H29" s="48"/>
      <c r="I29" s="49">
        <v>3.472222222222222E-3</v>
      </c>
      <c r="J29" s="61">
        <v>3.7499999999999999E-2</v>
      </c>
      <c r="K29" s="48"/>
      <c r="L29" s="49"/>
      <c r="M29" s="61"/>
      <c r="N29" s="48"/>
      <c r="O29" s="49"/>
      <c r="P29" s="61"/>
      <c r="Q29" s="48"/>
      <c r="R29" s="50"/>
      <c r="S29" s="55"/>
    </row>
    <row r="30" spans="1:19" x14ac:dyDescent="0.25">
      <c r="B30" s="2">
        <v>4</v>
      </c>
      <c r="C30" s="51">
        <v>0.16527777777777777</v>
      </c>
      <c r="D30" s="63">
        <v>0.97222222222222221</v>
      </c>
      <c r="E30" s="52">
        <v>20.18</v>
      </c>
      <c r="F30" s="53">
        <v>0.16527777777777777</v>
      </c>
      <c r="G30" s="63">
        <v>0.97222222222222221</v>
      </c>
      <c r="H30" s="52">
        <v>20.18</v>
      </c>
      <c r="I30" s="53">
        <v>0.16527777777777777</v>
      </c>
      <c r="J30" s="63">
        <v>0.97222222222222221</v>
      </c>
      <c r="K30" s="52">
        <v>20.18</v>
      </c>
      <c r="L30" s="53">
        <v>0.23402777777777778</v>
      </c>
      <c r="M30" s="63">
        <v>0.97222222222222221</v>
      </c>
      <c r="N30" s="52">
        <v>17.72</v>
      </c>
      <c r="O30" s="53">
        <v>0.2326388888888889</v>
      </c>
      <c r="P30" s="63">
        <v>0.95625000000000004</v>
      </c>
      <c r="Q30" s="52">
        <v>17.37</v>
      </c>
      <c r="R30" s="54">
        <f>((E30+(3*H30)+K30))/5</f>
        <v>20.18</v>
      </c>
      <c r="S30" s="30">
        <f>((5*R30)+N30+Q30)/7</f>
        <v>19.427142857142858</v>
      </c>
    </row>
    <row r="31" spans="1:19" x14ac:dyDescent="0.25">
      <c r="B31" s="7">
        <v>5</v>
      </c>
      <c r="C31" s="47"/>
      <c r="D31" s="61"/>
      <c r="E31" s="48"/>
      <c r="F31" s="49"/>
      <c r="G31" s="61"/>
      <c r="H31" s="48"/>
      <c r="I31" s="49"/>
      <c r="J31" s="61"/>
      <c r="K31" s="48"/>
      <c r="L31" s="49"/>
      <c r="M31" s="61"/>
      <c r="N31" s="48"/>
      <c r="O31" s="49">
        <v>3.472222222222222E-3</v>
      </c>
      <c r="P31" s="61">
        <v>3.7499999999999999E-2</v>
      </c>
      <c r="Q31" s="48"/>
      <c r="R31" s="50"/>
      <c r="S31" s="55"/>
    </row>
    <row r="32" spans="1:19" x14ac:dyDescent="0.25">
      <c r="B32" s="7">
        <v>5</v>
      </c>
      <c r="C32" s="51">
        <v>0.19236111111111112</v>
      </c>
      <c r="D32" s="63">
        <v>0.86388888888888893</v>
      </c>
      <c r="E32" s="52">
        <v>16.12</v>
      </c>
      <c r="F32" s="53">
        <v>0.19236111111111112</v>
      </c>
      <c r="G32" s="63">
        <v>0.86388888888888893</v>
      </c>
      <c r="H32" s="52">
        <v>16.12</v>
      </c>
      <c r="I32" s="53">
        <v>0.19236111111111112</v>
      </c>
      <c r="J32" s="63">
        <v>0.86388888888888893</v>
      </c>
      <c r="K32" s="52">
        <v>16.12</v>
      </c>
      <c r="L32" s="53">
        <v>0.19791666666666666</v>
      </c>
      <c r="M32" s="63">
        <v>0.95625000000000004</v>
      </c>
      <c r="N32" s="52">
        <v>18.2</v>
      </c>
      <c r="O32" s="53">
        <v>0.21041666666666667</v>
      </c>
      <c r="P32" s="63">
        <v>0.97361111111111109</v>
      </c>
      <c r="Q32" s="52">
        <v>19.13</v>
      </c>
      <c r="R32" s="54">
        <f>((E32+(3*H32)+K32))/5</f>
        <v>16.12</v>
      </c>
      <c r="S32" s="30">
        <f>((5*R32)+N32+Q32)/7</f>
        <v>16.84714285714286</v>
      </c>
    </row>
    <row r="33" spans="2:19" x14ac:dyDescent="0.25">
      <c r="B33" s="8">
        <v>6</v>
      </c>
      <c r="C33" s="47"/>
      <c r="D33" s="61"/>
      <c r="E33" s="48"/>
      <c r="F33" s="49"/>
      <c r="G33" s="61"/>
      <c r="H33" s="48"/>
      <c r="I33" s="49"/>
      <c r="J33" s="61"/>
      <c r="K33" s="48"/>
      <c r="L33" s="49">
        <v>0.23194444444444445</v>
      </c>
      <c r="M33" s="61">
        <v>0.76388888888888884</v>
      </c>
      <c r="N33" s="48"/>
      <c r="O33" s="49"/>
      <c r="P33" s="61"/>
      <c r="Q33" s="48"/>
      <c r="R33" s="50"/>
      <c r="S33" s="55"/>
    </row>
    <row r="34" spans="2:19" x14ac:dyDescent="0.25">
      <c r="B34" s="8">
        <v>6</v>
      </c>
      <c r="C34" s="51">
        <v>0.14374999999999999</v>
      </c>
      <c r="D34" s="63">
        <v>0.97430555555555554</v>
      </c>
      <c r="E34" s="52">
        <v>19.93</v>
      </c>
      <c r="F34" s="53">
        <v>0.19791666666666666</v>
      </c>
      <c r="G34" s="63">
        <v>0.97430555555555554</v>
      </c>
      <c r="H34" s="52">
        <v>18.63</v>
      </c>
      <c r="I34" s="53">
        <v>0.19791666666666666</v>
      </c>
      <c r="J34" s="63">
        <v>0.97430555555555554</v>
      </c>
      <c r="K34" s="52">
        <v>18.63</v>
      </c>
      <c r="L34" s="53">
        <v>0.94374999999999998</v>
      </c>
      <c r="M34" s="63">
        <v>0.97430555555555554</v>
      </c>
      <c r="N34" s="52">
        <v>13.5</v>
      </c>
      <c r="O34" s="53">
        <v>0.23194444444444445</v>
      </c>
      <c r="P34" s="63">
        <v>0.88888888888888884</v>
      </c>
      <c r="Q34" s="52">
        <v>15.77</v>
      </c>
      <c r="R34" s="54">
        <f>((E34+(3*H34)+K34))/5</f>
        <v>18.889999999999997</v>
      </c>
      <c r="S34" s="30">
        <f>((5*R34)+N34+Q34)/7</f>
        <v>17.674285714285713</v>
      </c>
    </row>
    <row r="35" spans="2:19" x14ac:dyDescent="0.25">
      <c r="B35" s="3">
        <v>7</v>
      </c>
      <c r="C35" s="47"/>
      <c r="D35" s="61"/>
      <c r="E35" s="48"/>
      <c r="F35" s="49"/>
      <c r="G35" s="61"/>
      <c r="H35" s="48"/>
      <c r="I35" s="49"/>
      <c r="J35" s="61"/>
      <c r="K35" s="48"/>
      <c r="L35" s="49">
        <v>3.472222222222222E-3</v>
      </c>
      <c r="M35" s="61">
        <v>3.7499999999999999E-2</v>
      </c>
      <c r="N35" s="48"/>
      <c r="O35" s="49"/>
      <c r="P35" s="61"/>
      <c r="Q35" s="48"/>
      <c r="R35" s="50"/>
      <c r="S35" s="55"/>
    </row>
    <row r="36" spans="2:19" x14ac:dyDescent="0.25">
      <c r="B36" s="3">
        <v>7</v>
      </c>
      <c r="C36" s="51">
        <v>0.19027777777777777</v>
      </c>
      <c r="D36" s="63">
        <v>0.98888888888888893</v>
      </c>
      <c r="E36" s="52">
        <v>19.170000000000002</v>
      </c>
      <c r="F36" s="53">
        <v>0.19027777777777777</v>
      </c>
      <c r="G36" s="63">
        <v>0.98888888888888893</v>
      </c>
      <c r="H36" s="52">
        <v>19.170000000000002</v>
      </c>
      <c r="I36" s="53">
        <v>0.19027777777777777</v>
      </c>
      <c r="J36" s="63">
        <v>0.98888888888888893</v>
      </c>
      <c r="K36" s="52">
        <v>19.170000000000002</v>
      </c>
      <c r="L36" s="51">
        <v>0.16527777777777777</v>
      </c>
      <c r="M36" s="63">
        <v>0.97361111111111109</v>
      </c>
      <c r="N36" s="52">
        <v>20.22</v>
      </c>
      <c r="O36" s="53">
        <v>0.23402777777777778</v>
      </c>
      <c r="P36" s="63">
        <v>0.93263888888888891</v>
      </c>
      <c r="Q36" s="52">
        <v>16.77</v>
      </c>
      <c r="R36" s="54">
        <f>((E36+(3*H36)+K36))/5</f>
        <v>19.170000000000002</v>
      </c>
      <c r="S36" s="30">
        <f>((5*R36)+N36+Q36)/7</f>
        <v>18.977142857142859</v>
      </c>
    </row>
    <row r="37" spans="2:19" x14ac:dyDescent="0.2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2:19" ht="15.75" thickBot="1" x14ac:dyDescent="0.3"/>
    <row r="39" spans="2:19" ht="15.75" thickBot="1" x14ac:dyDescent="0.3">
      <c r="B39" s="37" t="s">
        <v>17</v>
      </c>
      <c r="C39" s="38"/>
    </row>
    <row r="40" spans="2:19" x14ac:dyDescent="0.25">
      <c r="C40" s="24" t="s">
        <v>13</v>
      </c>
      <c r="D40" s="20">
        <v>250</v>
      </c>
      <c r="E40" s="23" t="s">
        <v>11</v>
      </c>
      <c r="F40" s="20">
        <v>55</v>
      </c>
      <c r="G40" s="23" t="s">
        <v>12</v>
      </c>
      <c r="H40" s="20">
        <v>60</v>
      </c>
      <c r="I40" s="41" t="s">
        <v>16</v>
      </c>
    </row>
    <row r="41" spans="2:19" ht="15.75" thickBot="1" x14ac:dyDescent="0.3">
      <c r="C41" s="34" t="s">
        <v>14</v>
      </c>
      <c r="D41" s="35" t="s">
        <v>15</v>
      </c>
      <c r="E41" s="34" t="s">
        <v>14</v>
      </c>
      <c r="F41" s="35" t="s">
        <v>15</v>
      </c>
      <c r="G41" s="34" t="s">
        <v>14</v>
      </c>
      <c r="H41" s="35" t="s">
        <v>15</v>
      </c>
      <c r="I41" s="42" t="s">
        <v>15</v>
      </c>
    </row>
    <row r="42" spans="2:19" x14ac:dyDescent="0.25">
      <c r="B42" s="10" t="s">
        <v>25</v>
      </c>
      <c r="C42" s="19">
        <f>R4+R7+R8+R9+R11</f>
        <v>86.303999999999988</v>
      </c>
      <c r="D42" s="18">
        <f>C42*$D$40</f>
        <v>21575.999999999996</v>
      </c>
      <c r="E42" s="18">
        <f>N4+N7+N8+N9+N11</f>
        <v>50.06</v>
      </c>
      <c r="F42" s="18">
        <f>E42*$F$40</f>
        <v>2753.3</v>
      </c>
      <c r="G42" s="18">
        <f>Q4+Q7+Q8+Q9+Q11</f>
        <v>54.78</v>
      </c>
      <c r="H42" s="18">
        <f>G42*$H$40</f>
        <v>3286.8</v>
      </c>
      <c r="I42" s="18">
        <f>D42+F42+H42</f>
        <v>27616.099999999995</v>
      </c>
    </row>
    <row r="43" spans="2:19" x14ac:dyDescent="0.25">
      <c r="B43" s="15" t="s">
        <v>28</v>
      </c>
      <c r="C43" s="19">
        <f>R14+R16+R18+R20+R21+R23</f>
        <v>95.490000000000009</v>
      </c>
      <c r="D43" s="10">
        <f>C43*$D$40</f>
        <v>23872.500000000004</v>
      </c>
      <c r="E43" s="18">
        <f>N14+N16+N18+N20+N21+N23</f>
        <v>74.640000000000015</v>
      </c>
      <c r="F43" s="10">
        <f>E43*$F$40</f>
        <v>4105.2000000000007</v>
      </c>
      <c r="G43" s="18">
        <f>Q14+Q16+Q18+Q20+Q21+Q23</f>
        <v>74.64</v>
      </c>
      <c r="H43" s="10">
        <f>G43*$H$40</f>
        <v>4478.3999999999996</v>
      </c>
      <c r="I43" s="18">
        <f>D43+F43+H43</f>
        <v>32456.100000000006</v>
      </c>
    </row>
    <row r="44" spans="2:19" ht="15.75" thickBot="1" x14ac:dyDescent="0.3">
      <c r="B44" s="15" t="s">
        <v>27</v>
      </c>
      <c r="C44" s="17">
        <f>R25+R27+R28+R30+R32+R34+R36</f>
        <v>121.84</v>
      </c>
      <c r="D44" s="10">
        <f>C44*$D$40</f>
        <v>30460</v>
      </c>
      <c r="E44" s="10">
        <f>N25+N27+N28+N30+N32+N34+N36</f>
        <v>101.39</v>
      </c>
      <c r="F44" s="10">
        <f>E44*$F$40</f>
        <v>5576.45</v>
      </c>
      <c r="G44" s="10">
        <f>Q25+Q27+Q28+Q30+Q32+Q34+Q36</f>
        <v>101.43999999999998</v>
      </c>
      <c r="H44" s="10">
        <f>G44*$H$40</f>
        <v>6086.3999999999987</v>
      </c>
      <c r="I44" s="15">
        <f>D44+F44+H44</f>
        <v>42122.85</v>
      </c>
    </row>
    <row r="45" spans="2:19" ht="15.75" thickBot="1" x14ac:dyDescent="0.3">
      <c r="B45" s="36" t="s">
        <v>29</v>
      </c>
      <c r="C45" s="25">
        <f>SUM(C42:C44)</f>
        <v>303.63400000000001</v>
      </c>
      <c r="D45" s="17">
        <f>SUM(D42:D44)</f>
        <v>75908.5</v>
      </c>
      <c r="E45" s="10">
        <f>SUM(E42:E44)</f>
        <v>226.09000000000003</v>
      </c>
      <c r="F45" s="10">
        <f>SUM(F42:F44)</f>
        <v>12434.95</v>
      </c>
      <c r="G45" s="10">
        <f>SUM(G42:G44)</f>
        <v>230.86</v>
      </c>
      <c r="H45" s="11">
        <f t="shared" ref="H45:I45" si="0">SUM(H42:H44)</f>
        <v>13851.599999999999</v>
      </c>
      <c r="I45" s="39">
        <f t="shared" si="0"/>
        <v>102195.04999999999</v>
      </c>
    </row>
    <row r="48" spans="2:19" x14ac:dyDescent="0.25">
      <c r="B48" s="33" t="s">
        <v>18</v>
      </c>
    </row>
    <row r="49" spans="2:2" x14ac:dyDescent="0.25">
      <c r="B49" s="32" t="s">
        <v>19</v>
      </c>
    </row>
    <row r="50" spans="2:2" x14ac:dyDescent="0.25">
      <c r="B50" s="32" t="s">
        <v>20</v>
      </c>
    </row>
    <row r="51" spans="2:2" x14ac:dyDescent="0.25">
      <c r="B51" s="32" t="s">
        <v>21</v>
      </c>
    </row>
    <row r="52" spans="2:2" x14ac:dyDescent="0.25">
      <c r="B52" s="40" t="s">
        <v>24</v>
      </c>
    </row>
    <row r="53" spans="2:2" x14ac:dyDescent="0.25">
      <c r="B53" s="32" t="s">
        <v>22</v>
      </c>
    </row>
    <row r="54" spans="2:2" x14ac:dyDescent="0.25">
      <c r="B54" s="32" t="s">
        <v>23</v>
      </c>
    </row>
    <row r="56" spans="2:2" x14ac:dyDescent="0.25">
      <c r="B56" s="40" t="s">
        <v>30</v>
      </c>
    </row>
  </sheetData>
  <mergeCells count="5">
    <mergeCell ref="C1:E1"/>
    <mergeCell ref="F1:H1"/>
    <mergeCell ref="I1:K1"/>
    <mergeCell ref="L1:N1"/>
    <mergeCell ref="O1:Q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elektrická trakce (ET)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2025-11-10T10:09:21Z</dcterms:created>
  <dcterms:modified xsi:type="dcterms:W3CDTF">2025-11-20T15:22:39Z</dcterms:modified>
</cp:coreProperties>
</file>